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122" windowWidth="15131" windowHeight="9305"/>
  </bookViews>
  <sheets>
    <sheet name="Näide 2-11" sheetId="1" r:id="rId1"/>
    <sheet name="Näide 2-1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6" i="2" l="1"/>
  <c r="Q6" i="2" s="1"/>
  <c r="P5" i="2"/>
  <c r="Q5" i="2"/>
  <c r="D6" i="2"/>
  <c r="H6" i="2" s="1"/>
  <c r="J6" i="2" s="1"/>
  <c r="D5" i="2"/>
  <c r="E5" i="2"/>
  <c r="G5" i="2"/>
  <c r="I5" i="2" s="1"/>
  <c r="J5" i="2" s="1"/>
  <c r="T10" i="1"/>
  <c r="T11" i="1" s="1"/>
  <c r="S12" i="1"/>
  <c r="S11" i="1"/>
  <c r="S10" i="1"/>
  <c r="T3" i="1"/>
  <c r="T4" i="1" s="1"/>
  <c r="S5" i="1"/>
  <c r="S4" i="1"/>
  <c r="S3" i="1"/>
  <c r="K3" i="1"/>
  <c r="K4" i="1" s="1"/>
  <c r="E3" i="1"/>
  <c r="E4" i="1"/>
  <c r="E5" i="1"/>
  <c r="F5" i="1" s="1"/>
  <c r="G5" i="1" s="1"/>
  <c r="D5" i="1"/>
  <c r="D4" i="1"/>
  <c r="F4" i="1"/>
  <c r="G4" i="1" s="1"/>
  <c r="D3" i="1"/>
  <c r="F3" i="1"/>
  <c r="G3" i="1"/>
  <c r="M4" i="1" l="1"/>
  <c r="N4" i="1" s="1"/>
  <c r="K5" i="1"/>
  <c r="M5" i="1" s="1"/>
  <c r="N5" i="1" s="1"/>
  <c r="T5" i="1"/>
  <c r="U5" i="1" s="1"/>
  <c r="V5" i="1" s="1"/>
  <c r="U4" i="1"/>
  <c r="V4" i="1" s="1"/>
  <c r="T12" i="1"/>
  <c r="U12" i="1" s="1"/>
  <c r="V12" i="1" s="1"/>
  <c r="U11" i="1"/>
  <c r="V11" i="1" s="1"/>
  <c r="M3" i="1"/>
  <c r="N3" i="1" s="1"/>
  <c r="H5" i="2"/>
  <c r="E6" i="2"/>
  <c r="G6" i="2" s="1"/>
  <c r="I6" i="2" s="1"/>
  <c r="U3" i="1"/>
  <c r="V3" i="1" s="1"/>
  <c r="U10" i="1"/>
  <c r="V10" i="1" s="1"/>
</calcChain>
</file>

<file path=xl/sharedStrings.xml><?xml version="1.0" encoding="utf-8"?>
<sst xmlns="http://schemas.openxmlformats.org/spreadsheetml/2006/main" count="49" uniqueCount="23">
  <si>
    <t>i</t>
  </si>
  <si>
    <t>d /cm/</t>
  </si>
  <si>
    <t>A /cm2/</t>
  </si>
  <si>
    <t>F /kN/</t>
  </si>
  <si>
    <t>N /kN/</t>
  </si>
  <si>
    <t>sigma /Pa/</t>
  </si>
  <si>
    <t>sigma /MPa/</t>
  </si>
  <si>
    <t>Kontroll: di ümardatud</t>
  </si>
  <si>
    <t>Kontroll: di täpne</t>
  </si>
  <si>
    <t>rist-külik</t>
  </si>
  <si>
    <t>kolm-nurk</t>
  </si>
  <si>
    <t>b</t>
  </si>
  <si>
    <t>h</t>
  </si>
  <si>
    <t>sigma max /Pa/</t>
  </si>
  <si>
    <t>sigma min /Pa/</t>
  </si>
  <si>
    <t>1. maksimaalsed pinged</t>
  </si>
  <si>
    <t>2. tala kõrgus</t>
  </si>
  <si>
    <t>h /cm/</t>
  </si>
  <si>
    <t>sigma max /MPa/</t>
  </si>
  <si>
    <t>sigma min /MPa/</t>
  </si>
  <si>
    <t>Wy /cm3/</t>
  </si>
  <si>
    <t>My /kNm/</t>
  </si>
  <si>
    <t>Iy /cm4/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</si>
</sst>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"/>
  </numFmts>
  <fonts count="2" x14ac:knownFonts="1">
    <font>
      <sz val="10"/>
      <name val="Arial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80" fontId="0" fillId="0" borderId="2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180" fontId="0" fillId="0" borderId="3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1" xfId="0" applyBorder="1" applyAlignment="1">
      <alignment horizontal="right" wrapText="1"/>
    </xf>
    <xf numFmtId="3" fontId="0" fillId="0" borderId="3" xfId="0" applyNumberForma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right" wrapText="1"/>
    </xf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F1" zoomScale="145" workbookViewId="0">
      <selection activeCell="G14" sqref="G14"/>
    </sheetView>
  </sheetViews>
  <sheetFormatPr defaultRowHeight="12.75" x14ac:dyDescent="0.25"/>
  <cols>
    <col min="1" max="1" width="2" bestFit="1" customWidth="1"/>
    <col min="2" max="2" width="5.3984375" customWidth="1"/>
    <col min="3" max="3" width="4.8984375" customWidth="1"/>
    <col min="4" max="4" width="5.8984375" customWidth="1"/>
    <col min="5" max="5" width="5.69921875" customWidth="1"/>
    <col min="6" max="6" width="11.09765625" bestFit="1" customWidth="1"/>
    <col min="7" max="7" width="6.3984375" customWidth="1"/>
    <col min="9" max="9" width="2" bestFit="1" customWidth="1"/>
    <col min="10" max="10" width="6.09765625" bestFit="1" customWidth="1"/>
    <col min="11" max="11" width="6.296875" bestFit="1" customWidth="1"/>
    <col min="12" max="12" width="6.59765625" customWidth="1"/>
    <col min="13" max="13" width="6" customWidth="1"/>
    <col min="14" max="14" width="5.296875" customWidth="1"/>
    <col min="16" max="16" width="2" bestFit="1" customWidth="1"/>
    <col min="17" max="17" width="6.69921875" customWidth="1"/>
    <col min="18" max="18" width="7.296875" customWidth="1"/>
    <col min="19" max="19" width="6.296875" customWidth="1"/>
    <col min="20" max="20" width="6.59765625" customWidth="1"/>
    <col min="21" max="21" width="12.8984375" customWidth="1"/>
  </cols>
  <sheetData>
    <row r="1" spans="1:22" x14ac:dyDescent="0.25">
      <c r="Q1" t="s">
        <v>7</v>
      </c>
    </row>
    <row r="2" spans="1:22" s="13" customFormat="1" ht="25.5" x14ac:dyDescent="0.25">
      <c r="A2" s="9" t="s">
        <v>0</v>
      </c>
      <c r="B2" s="10" t="s">
        <v>3</v>
      </c>
      <c r="C2" s="10" t="s">
        <v>1</v>
      </c>
      <c r="D2" s="10" t="s">
        <v>2</v>
      </c>
      <c r="E2" s="10" t="s">
        <v>4</v>
      </c>
      <c r="F2" s="10" t="s">
        <v>5</v>
      </c>
      <c r="G2" s="11" t="s">
        <v>6</v>
      </c>
      <c r="H2" s="12"/>
      <c r="I2" s="9" t="s">
        <v>0</v>
      </c>
      <c r="J2" s="10" t="s">
        <v>3</v>
      </c>
      <c r="K2" s="10" t="s">
        <v>4</v>
      </c>
      <c r="L2" s="11" t="s">
        <v>6</v>
      </c>
      <c r="M2" s="10" t="s">
        <v>2</v>
      </c>
      <c r="N2" s="10" t="s">
        <v>1</v>
      </c>
      <c r="P2" s="9" t="s">
        <v>0</v>
      </c>
      <c r="Q2" s="10" t="s">
        <v>3</v>
      </c>
      <c r="R2" s="10" t="s">
        <v>1</v>
      </c>
      <c r="S2" s="10" t="s">
        <v>2</v>
      </c>
      <c r="T2" s="10" t="s">
        <v>4</v>
      </c>
      <c r="U2" s="10" t="s">
        <v>5</v>
      </c>
      <c r="V2" s="11" t="s">
        <v>6</v>
      </c>
    </row>
    <row r="3" spans="1:22" x14ac:dyDescent="0.25">
      <c r="A3" s="2">
        <v>1</v>
      </c>
      <c r="B3" s="4">
        <v>60</v>
      </c>
      <c r="C3" s="4">
        <v>2</v>
      </c>
      <c r="D3" s="5">
        <f>PI()*C3*C3/4</f>
        <v>3.1415926535897931</v>
      </c>
      <c r="E3" s="4">
        <f>B3</f>
        <v>60</v>
      </c>
      <c r="F3" s="6">
        <f>E3*1000/D3*10000</f>
        <v>190985931.71027443</v>
      </c>
      <c r="G3" s="7">
        <f>F3/1000000</f>
        <v>190.98593171027443</v>
      </c>
      <c r="H3" s="1"/>
      <c r="I3" s="2">
        <v>1</v>
      </c>
      <c r="J3" s="4">
        <v>60</v>
      </c>
      <c r="K3" s="4">
        <f>J3</f>
        <v>60</v>
      </c>
      <c r="L3" s="4">
        <v>160</v>
      </c>
      <c r="M3" s="8">
        <f>K3*1000/L3/1000000*10000</f>
        <v>3.75</v>
      </c>
      <c r="N3" s="5">
        <f>SQRT(4*M3/PI())</f>
        <v>2.1850968611841584</v>
      </c>
      <c r="P3" s="2">
        <v>1</v>
      </c>
      <c r="Q3" s="4">
        <v>60</v>
      </c>
      <c r="R3" s="5">
        <v>2.19</v>
      </c>
      <c r="S3" s="5">
        <f>PI()*R3*R3/4</f>
        <v>3.7668481314705016</v>
      </c>
      <c r="T3" s="4">
        <f>Q3</f>
        <v>60</v>
      </c>
      <c r="U3" s="6">
        <f>T3*1000/S3*10000</f>
        <v>159284361.6357244</v>
      </c>
      <c r="V3" s="7">
        <f>U3/1000000</f>
        <v>159.28436163572439</v>
      </c>
    </row>
    <row r="4" spans="1:22" x14ac:dyDescent="0.25">
      <c r="A4" s="2">
        <v>2</v>
      </c>
      <c r="B4" s="4">
        <v>120</v>
      </c>
      <c r="C4" s="4">
        <v>4</v>
      </c>
      <c r="D4" s="5">
        <f>PI()*C4*C4/4</f>
        <v>12.566370614359172</v>
      </c>
      <c r="E4" s="4">
        <f>E3+B4</f>
        <v>180</v>
      </c>
      <c r="F4" s="6">
        <f>E4*1000/D4*10000</f>
        <v>143239448.78270581</v>
      </c>
      <c r="G4" s="7">
        <f>F4/1000000</f>
        <v>143.23944878270581</v>
      </c>
      <c r="H4" s="1"/>
      <c r="I4" s="2">
        <v>2</v>
      </c>
      <c r="J4" s="4">
        <v>120</v>
      </c>
      <c r="K4" s="4">
        <f>K3+J4</f>
        <v>180</v>
      </c>
      <c r="L4" s="4">
        <v>160</v>
      </c>
      <c r="M4" s="8">
        <f>K4*1000/L4/1000000*10000</f>
        <v>11.25</v>
      </c>
      <c r="N4" s="5">
        <f>SQRT(4*M4/PI())</f>
        <v>3.7846987830302403</v>
      </c>
      <c r="P4" s="2">
        <v>2</v>
      </c>
      <c r="Q4" s="4">
        <v>120</v>
      </c>
      <c r="R4" s="5">
        <v>3.78</v>
      </c>
      <c r="S4" s="5">
        <f>PI()*R4*R4/4</f>
        <v>11.222083117888099</v>
      </c>
      <c r="T4" s="4">
        <f>T3+Q4</f>
        <v>180</v>
      </c>
      <c r="U4" s="6">
        <f>T4*1000/S4*10000</f>
        <v>160398027.80740273</v>
      </c>
      <c r="V4" s="7">
        <f>U4/1000000</f>
        <v>160.39802780740274</v>
      </c>
    </row>
    <row r="5" spans="1:22" x14ac:dyDescent="0.25">
      <c r="A5" s="2">
        <v>3</v>
      </c>
      <c r="B5" s="4">
        <v>240</v>
      </c>
      <c r="C5" s="4">
        <v>6</v>
      </c>
      <c r="D5" s="5">
        <f>PI()*C5*C5/4</f>
        <v>28.274333882308138</v>
      </c>
      <c r="E5" s="4">
        <f>E4+B5</f>
        <v>420</v>
      </c>
      <c r="F5" s="6">
        <f>E5*1000/D5*10000</f>
        <v>148544613.55243567</v>
      </c>
      <c r="G5" s="7">
        <f>F5/1000000</f>
        <v>148.54461355243566</v>
      </c>
      <c r="H5" s="1"/>
      <c r="I5" s="2">
        <v>3</v>
      </c>
      <c r="J5" s="4">
        <v>240</v>
      </c>
      <c r="K5" s="4">
        <f>K4+J5</f>
        <v>420</v>
      </c>
      <c r="L5" s="4">
        <v>160</v>
      </c>
      <c r="M5" s="8">
        <f>K5*1000/L5/1000000*10000</f>
        <v>26.25</v>
      </c>
      <c r="N5" s="5">
        <f>SQRT(4*M5/PI())</f>
        <v>5.7812228852811076</v>
      </c>
      <c r="P5" s="2">
        <v>3</v>
      </c>
      <c r="Q5" s="4">
        <v>240</v>
      </c>
      <c r="R5" s="5">
        <v>5.78</v>
      </c>
      <c r="S5" s="5">
        <f>PI()*R5*R5/4</f>
        <v>26.238896002047312</v>
      </c>
      <c r="T5" s="4">
        <f>T4+Q5</f>
        <v>420</v>
      </c>
      <c r="U5" s="6">
        <f>T5*1000/S5*10000</f>
        <v>160067710.15336511</v>
      </c>
      <c r="V5" s="7">
        <f>U5/1000000</f>
        <v>160.06771015336511</v>
      </c>
    </row>
    <row r="7" spans="1:22" x14ac:dyDescent="0.25">
      <c r="H7" s="1"/>
    </row>
    <row r="8" spans="1:22" x14ac:dyDescent="0.25">
      <c r="H8" s="1"/>
      <c r="Q8" t="s">
        <v>8</v>
      </c>
    </row>
    <row r="9" spans="1:22" ht="25.5" x14ac:dyDescent="0.25">
      <c r="H9" s="1"/>
      <c r="P9" s="9" t="s">
        <v>0</v>
      </c>
      <c r="Q9" s="10" t="s">
        <v>3</v>
      </c>
      <c r="R9" s="10" t="s">
        <v>1</v>
      </c>
      <c r="S9" s="10" t="s">
        <v>2</v>
      </c>
      <c r="T9" s="10" t="s">
        <v>4</v>
      </c>
      <c r="U9" s="10" t="s">
        <v>5</v>
      </c>
      <c r="V9" s="11" t="s">
        <v>6</v>
      </c>
    </row>
    <row r="10" spans="1:22" x14ac:dyDescent="0.25">
      <c r="P10" s="2">
        <v>1</v>
      </c>
      <c r="Q10" s="4">
        <v>60</v>
      </c>
      <c r="R10" s="5">
        <v>2.1850968611841584</v>
      </c>
      <c r="S10" s="5">
        <f>PI()*R10*R10/4</f>
        <v>3.7500000000000004</v>
      </c>
      <c r="T10" s="4">
        <f>Q10</f>
        <v>60</v>
      </c>
      <c r="U10" s="6">
        <f>T10*1000/S10*10000</f>
        <v>159999999.99999997</v>
      </c>
      <c r="V10" s="7">
        <f>U10/1000000</f>
        <v>159.99999999999997</v>
      </c>
    </row>
    <row r="11" spans="1:22" x14ac:dyDescent="0.25">
      <c r="P11" s="2">
        <v>2</v>
      </c>
      <c r="Q11" s="4">
        <v>120</v>
      </c>
      <c r="R11" s="5">
        <v>3.7846987830302403</v>
      </c>
      <c r="S11" s="5">
        <f>PI()*R11*R11/4</f>
        <v>11.250000000000002</v>
      </c>
      <c r="T11" s="4">
        <f>T10+Q11</f>
        <v>180</v>
      </c>
      <c r="U11" s="6">
        <f>T11*1000/S11*10000</f>
        <v>159999999.99999997</v>
      </c>
      <c r="V11" s="7">
        <f>U11/1000000</f>
        <v>159.99999999999997</v>
      </c>
    </row>
    <row r="12" spans="1:22" x14ac:dyDescent="0.25">
      <c r="P12" s="2">
        <v>3</v>
      </c>
      <c r="Q12" s="4">
        <v>240</v>
      </c>
      <c r="R12" s="5">
        <v>5.7812228852811076</v>
      </c>
      <c r="S12" s="5">
        <f>PI()*R12*R12/4</f>
        <v>26.249999999999993</v>
      </c>
      <c r="T12" s="4">
        <f>T11+Q12</f>
        <v>420</v>
      </c>
      <c r="U12" s="6">
        <f>T12*1000/S12*10000</f>
        <v>160000000.00000003</v>
      </c>
      <c r="V12" s="7">
        <f>U12/1000000</f>
        <v>160.00000000000003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"/>
  <sheetViews>
    <sheetView zoomScale="145" workbookViewId="0">
      <selection activeCell="Q6" sqref="Q6"/>
    </sheetView>
  </sheetViews>
  <sheetFormatPr defaultRowHeight="12.75" x14ac:dyDescent="0.25"/>
  <cols>
    <col min="1" max="1" width="5.09765625" style="12" customWidth="1"/>
    <col min="2" max="2" width="2.3984375" style="1" customWidth="1"/>
    <col min="3" max="3" width="3" style="1" bestFit="1" customWidth="1"/>
    <col min="4" max="4" width="5.3984375" style="1" customWidth="1"/>
    <col min="5" max="5" width="5.8984375" style="1" customWidth="1"/>
    <col min="6" max="6" width="5.3984375" style="1" customWidth="1"/>
    <col min="7" max="7" width="11.69921875" style="1" bestFit="1" customWidth="1"/>
    <col min="8" max="8" width="11.09765625" style="1" bestFit="1" customWidth="1"/>
    <col min="9" max="9" width="6" style="1" customWidth="1"/>
    <col min="10" max="10" width="6.09765625" style="1" customWidth="1"/>
    <col min="12" max="12" width="5.296875" customWidth="1"/>
    <col min="13" max="13" width="2.296875" customWidth="1"/>
    <col min="14" max="14" width="6.3984375" customWidth="1"/>
    <col min="15" max="15" width="5.3984375" customWidth="1"/>
    <col min="16" max="16" width="5.59765625" customWidth="1"/>
    <col min="17" max="17" width="5.69921875" bestFit="1" customWidth="1"/>
  </cols>
  <sheetData>
    <row r="2" spans="1:17" s="13" customFormat="1" x14ac:dyDescent="0.25">
      <c r="A2" s="19" t="s">
        <v>15</v>
      </c>
      <c r="B2" s="20"/>
      <c r="C2" s="20"/>
      <c r="D2" s="20"/>
      <c r="E2" s="20"/>
      <c r="F2" s="12"/>
      <c r="G2" s="12"/>
      <c r="H2" s="12"/>
      <c r="I2" s="12"/>
      <c r="J2" s="12"/>
      <c r="L2" s="21" t="s">
        <v>16</v>
      </c>
      <c r="M2" s="18"/>
      <c r="N2" s="18"/>
    </row>
    <row r="3" spans="1:17" s="13" customFormat="1" x14ac:dyDescent="0.25">
      <c r="A3" s="14"/>
      <c r="B3" s="12"/>
      <c r="C3" s="12"/>
      <c r="D3" s="12"/>
      <c r="E3" s="12"/>
      <c r="F3" s="12"/>
      <c r="G3" s="12"/>
      <c r="H3" s="12"/>
      <c r="I3" s="12"/>
      <c r="J3" s="12"/>
      <c r="L3" s="15"/>
    </row>
    <row r="4" spans="1:17" s="18" customFormat="1" ht="38.25" x14ac:dyDescent="0.25">
      <c r="A4" s="9"/>
      <c r="B4" s="10" t="s">
        <v>11</v>
      </c>
      <c r="C4" s="10" t="s">
        <v>12</v>
      </c>
      <c r="D4" s="10" t="s">
        <v>22</v>
      </c>
      <c r="E4" s="10" t="s">
        <v>20</v>
      </c>
      <c r="F4" s="10" t="s">
        <v>21</v>
      </c>
      <c r="G4" s="10" t="s">
        <v>13</v>
      </c>
      <c r="H4" s="10" t="s">
        <v>14</v>
      </c>
      <c r="I4" s="10" t="s">
        <v>18</v>
      </c>
      <c r="J4" s="11" t="s">
        <v>19</v>
      </c>
      <c r="L4" s="9"/>
      <c r="M4" s="10" t="s">
        <v>11</v>
      </c>
      <c r="N4" s="10" t="s">
        <v>18</v>
      </c>
      <c r="O4" s="10" t="s">
        <v>21</v>
      </c>
      <c r="P4" s="10" t="s">
        <v>20</v>
      </c>
      <c r="Q4" s="11" t="s">
        <v>17</v>
      </c>
    </row>
    <row r="5" spans="1:17" ht="25.5" x14ac:dyDescent="0.25">
      <c r="A5" s="16" t="s">
        <v>9</v>
      </c>
      <c r="B5" s="3">
        <v>6</v>
      </c>
      <c r="C5" s="3">
        <v>16</v>
      </c>
      <c r="D5" s="3">
        <f>B5*C5^3/12</f>
        <v>2048</v>
      </c>
      <c r="E5" s="3">
        <f>D5/C5*2</f>
        <v>256</v>
      </c>
      <c r="F5" s="3">
        <v>12</v>
      </c>
      <c r="G5" s="6">
        <f>F5*1000/E5*1000000</f>
        <v>46875000</v>
      </c>
      <c r="H5" s="6">
        <f>-G5</f>
        <v>-46875000</v>
      </c>
      <c r="I5" s="6">
        <f>G5/1000000</f>
        <v>46.875</v>
      </c>
      <c r="J5" s="17">
        <f>-I5</f>
        <v>-46.875</v>
      </c>
      <c r="L5" s="16" t="s">
        <v>9</v>
      </c>
      <c r="M5" s="3">
        <v>6</v>
      </c>
      <c r="N5" s="3">
        <v>160</v>
      </c>
      <c r="O5" s="3">
        <v>12</v>
      </c>
      <c r="P5" s="3">
        <f>O5*1000/N5/1000000*1000000</f>
        <v>75</v>
      </c>
      <c r="Q5" s="8">
        <f>SQRT(6*P5/M5)</f>
        <v>8.6602540378443873</v>
      </c>
    </row>
    <row r="6" spans="1:17" ht="25.5" x14ac:dyDescent="0.25">
      <c r="A6" s="16" t="s">
        <v>10</v>
      </c>
      <c r="B6" s="3">
        <v>6</v>
      </c>
      <c r="C6" s="3">
        <v>16</v>
      </c>
      <c r="D6" s="3">
        <f>B6*C6^3/36</f>
        <v>682.66666666666663</v>
      </c>
      <c r="E6" s="3">
        <f>D6/2/C6*3</f>
        <v>64</v>
      </c>
      <c r="F6" s="3">
        <v>12</v>
      </c>
      <c r="G6" s="6">
        <f>F6*1000/E6*1000000</f>
        <v>187500000</v>
      </c>
      <c r="H6" s="6">
        <f>-F6/D6*C6/3*1000000000</f>
        <v>-93750000</v>
      </c>
      <c r="I6" s="6">
        <f>G6/1000000</f>
        <v>187.5</v>
      </c>
      <c r="J6" s="17">
        <f>H6/1000000</f>
        <v>-93.75</v>
      </c>
      <c r="L6" s="16" t="s">
        <v>10</v>
      </c>
      <c r="M6" s="3">
        <v>6</v>
      </c>
      <c r="N6" s="3">
        <v>160</v>
      </c>
      <c r="O6" s="3">
        <v>12</v>
      </c>
      <c r="P6" s="3">
        <f>O6*1000/N6/1000000*1000000</f>
        <v>75</v>
      </c>
      <c r="Q6" s="8">
        <f>SQRT(24*P6/M6)</f>
        <v>17.320508075688775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Näide 2-11</vt:lpstr>
      <vt:lpstr>Näide 2-12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cp:lastPrinted>2011-09-18T21:21:56Z</cp:lastPrinted>
  <dcterms:created xsi:type="dcterms:W3CDTF">1996-10-14T23:33:28Z</dcterms:created>
  <dcterms:modified xsi:type="dcterms:W3CDTF">2013-09-15T14:31:27Z</dcterms:modified>
</cp:coreProperties>
</file>