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2" yWindow="122" windowWidth="15131" windowHeight="9305"/>
  </bookViews>
  <sheets>
    <sheet name="2-13" sheetId="1" r:id="rId1"/>
    <sheet name="2-14" sheetId="3" r:id="rId2"/>
    <sheet name="2-15" sheetId="2" r:id="rId3"/>
  </sheets>
  <calcPr calcId="145621"/>
</workbook>
</file>

<file path=xl/calcChain.xml><?xml version="1.0" encoding="utf-8"?>
<calcChain xmlns="http://schemas.openxmlformats.org/spreadsheetml/2006/main">
  <c r="G7" i="2" l="1"/>
  <c r="H7" i="2"/>
  <c r="I7" i="2" s="1"/>
  <c r="D7" i="2"/>
  <c r="E7" i="2" s="1"/>
  <c r="F7" i="2" s="1"/>
  <c r="G4" i="2"/>
  <c r="H4" i="2"/>
  <c r="I4" i="2" s="1"/>
  <c r="D4" i="2"/>
  <c r="E4" i="2" s="1"/>
  <c r="F4" i="2" s="1"/>
  <c r="G6" i="2"/>
  <c r="G5" i="2"/>
  <c r="H5" i="2" s="1"/>
  <c r="I5" i="2" s="1"/>
  <c r="D6" i="2"/>
  <c r="D5" i="2"/>
  <c r="E5" i="2" s="1"/>
  <c r="F5" i="2" s="1"/>
  <c r="H6" i="2"/>
  <c r="I6" i="2"/>
  <c r="E6" i="2"/>
  <c r="F6" i="2"/>
  <c r="D5" i="3"/>
  <c r="H5" i="3" s="1"/>
  <c r="I5" i="3" s="1"/>
  <c r="E5" i="3"/>
  <c r="D4" i="3"/>
  <c r="H4" i="3" s="1"/>
  <c r="I4" i="3" s="1"/>
  <c r="E4" i="3"/>
  <c r="D3" i="3"/>
  <c r="H3" i="3" s="1"/>
  <c r="I3" i="3" s="1"/>
  <c r="E3" i="3"/>
  <c r="G14" i="1"/>
  <c r="H14" i="1"/>
  <c r="I14" i="1" s="1"/>
  <c r="J14" i="1" s="1"/>
  <c r="G13" i="1"/>
  <c r="H13" i="1"/>
  <c r="I13" i="1" s="1"/>
  <c r="J13" i="1" s="1"/>
  <c r="C13" i="1"/>
  <c r="D13" i="1"/>
  <c r="G7" i="1"/>
  <c r="H7" i="1"/>
  <c r="I7" i="1" s="1"/>
  <c r="J7" i="1" s="1"/>
  <c r="G6" i="1"/>
  <c r="H6" i="1"/>
  <c r="I6" i="1" s="1"/>
  <c r="J6" i="1" s="1"/>
  <c r="C6" i="1"/>
  <c r="D6" i="1"/>
  <c r="G12" i="1"/>
  <c r="H12" i="1"/>
  <c r="I12" i="1" s="1"/>
  <c r="J12" i="1" s="1"/>
  <c r="G11" i="1"/>
  <c r="H11" i="1"/>
  <c r="I11" i="1" s="1"/>
  <c r="J11" i="1" s="1"/>
  <c r="G5" i="1"/>
  <c r="H5" i="1"/>
  <c r="I5" i="1" s="1"/>
  <c r="J5" i="1" s="1"/>
  <c r="G4" i="1"/>
  <c r="H4" i="1"/>
  <c r="I4" i="1" s="1"/>
  <c r="J4" i="1" s="1"/>
  <c r="C11" i="1"/>
  <c r="D11" i="1"/>
  <c r="C4" i="1"/>
  <c r="D4" i="1"/>
</calcChain>
</file>

<file path=xl/sharedStrings.xml><?xml version="1.0" encoding="utf-8"?>
<sst xmlns="http://schemas.openxmlformats.org/spreadsheetml/2006/main" count="52" uniqueCount="30">
  <si>
    <t>T</t>
  </si>
  <si>
    <t>d</t>
  </si>
  <si>
    <t>õõnes</t>
  </si>
  <si>
    <t>ümar</t>
  </si>
  <si>
    <t>sein</t>
  </si>
  <si>
    <t>d0</t>
  </si>
  <si>
    <t>c</t>
  </si>
  <si>
    <t>Wp</t>
  </si>
  <si>
    <t>taumax</t>
  </si>
  <si>
    <t>mm</t>
  </si>
  <si>
    <t>mm3</t>
  </si>
  <si>
    <t>Mpa</t>
  </si>
  <si>
    <t>Nm</t>
  </si>
  <si>
    <t>A</t>
  </si>
  <si>
    <t>h/b</t>
  </si>
  <si>
    <t>b</t>
  </si>
  <si>
    <t>h</t>
  </si>
  <si>
    <t>kh</t>
  </si>
  <si>
    <t>kb</t>
  </si>
  <si>
    <t>tau_h</t>
  </si>
  <si>
    <t>tau_k</t>
  </si>
  <si>
    <t>mm2</t>
  </si>
  <si>
    <t>delta</t>
  </si>
  <si>
    <t>R</t>
  </si>
  <si>
    <t>avatud</t>
  </si>
  <si>
    <t>W_t</t>
  </si>
  <si>
    <t>suletud</t>
  </si>
  <si>
    <t>omega</t>
  </si>
  <si>
    <t>s</t>
  </si>
  <si>
    <t>tau_max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</si>
</sst>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0" formatCode="0.0"/>
  </numFmts>
  <fonts count="3" x14ac:knownFonts="1">
    <font>
      <sz val="10"/>
      <name val="Arial"/>
    </font>
    <font>
      <sz val="8"/>
      <name val="Arial"/>
      <family val="2"/>
      <charset val="186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>
      <alignment horizontal="right"/>
    </xf>
    <xf numFmtId="4" fontId="0" fillId="0" borderId="0" xfId="0" applyNumberFormat="1" applyAlignment="1">
      <alignment horizontal="right"/>
    </xf>
    <xf numFmtId="0" fontId="2" fillId="0" borderId="0" xfId="0" applyFont="1" applyAlignment="1">
      <alignment horizontal="right"/>
    </xf>
    <xf numFmtId="0" fontId="0" fillId="0" borderId="1" xfId="0" applyBorder="1"/>
    <xf numFmtId="0" fontId="0" fillId="0" borderId="3" xfId="0" applyBorder="1"/>
    <xf numFmtId="0" fontId="0" fillId="0" borderId="4" xfId="0" applyBorder="1" applyAlignment="1">
      <alignment horizontal="right"/>
    </xf>
    <xf numFmtId="0" fontId="0" fillId="0" borderId="5" xfId="0" applyBorder="1" applyAlignment="1">
      <alignment horizontal="right"/>
    </xf>
    <xf numFmtId="0" fontId="2" fillId="0" borderId="5" xfId="0" applyFont="1" applyBorder="1" applyAlignment="1">
      <alignment horizontal="right"/>
    </xf>
    <xf numFmtId="0" fontId="2" fillId="0" borderId="6" xfId="0" applyFont="1" applyBorder="1" applyAlignment="1">
      <alignment horizontal="right"/>
    </xf>
    <xf numFmtId="4" fontId="0" fillId="0" borderId="5" xfId="0" applyNumberFormat="1" applyBorder="1" applyAlignment="1">
      <alignment horizontal="right"/>
    </xf>
    <xf numFmtId="4" fontId="2" fillId="0" borderId="5" xfId="0" applyNumberFormat="1" applyFont="1" applyBorder="1" applyAlignment="1">
      <alignment horizontal="right"/>
    </xf>
    <xf numFmtId="4" fontId="2" fillId="0" borderId="6" xfId="0" applyNumberFormat="1" applyFont="1" applyBorder="1" applyAlignment="1">
      <alignment horizontal="right"/>
    </xf>
    <xf numFmtId="0" fontId="0" fillId="0" borderId="7" xfId="0" applyBorder="1" applyAlignment="1">
      <alignment horizontal="right"/>
    </xf>
    <xf numFmtId="0" fontId="0" fillId="0" borderId="8" xfId="0" applyBorder="1" applyAlignment="1">
      <alignment horizontal="right"/>
    </xf>
    <xf numFmtId="4" fontId="0" fillId="0" borderId="8" xfId="0" applyNumberFormat="1" applyBorder="1" applyAlignment="1">
      <alignment horizontal="right"/>
    </xf>
    <xf numFmtId="4" fontId="2" fillId="0" borderId="8" xfId="0" applyNumberFormat="1" applyFont="1" applyBorder="1" applyAlignment="1">
      <alignment horizontal="right"/>
    </xf>
    <xf numFmtId="4" fontId="2" fillId="0" borderId="9" xfId="0" applyNumberFormat="1" applyFont="1" applyBorder="1" applyAlignment="1">
      <alignment horizontal="right"/>
    </xf>
    <xf numFmtId="0" fontId="0" fillId="0" borderId="1" xfId="0" applyBorder="1" applyAlignment="1">
      <alignment horizontal="right"/>
    </xf>
    <xf numFmtId="0" fontId="0" fillId="0" borderId="2" xfId="0" applyBorder="1" applyAlignment="1">
      <alignment horizontal="right"/>
    </xf>
    <xf numFmtId="2" fontId="0" fillId="0" borderId="5" xfId="0" applyNumberFormat="1" applyBorder="1" applyAlignment="1">
      <alignment horizontal="right"/>
    </xf>
    <xf numFmtId="2" fontId="0" fillId="0" borderId="8" xfId="0" applyNumberFormat="1" applyBorder="1" applyAlignment="1">
      <alignment horizontal="right"/>
    </xf>
    <xf numFmtId="0" fontId="2" fillId="0" borderId="2" xfId="0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2" fontId="2" fillId="0" borderId="5" xfId="0" applyNumberFormat="1" applyFont="1" applyBorder="1" applyAlignment="1">
      <alignment horizontal="right"/>
    </xf>
    <xf numFmtId="2" fontId="2" fillId="0" borderId="6" xfId="0" applyNumberFormat="1" applyFont="1" applyBorder="1" applyAlignment="1">
      <alignment horizontal="right"/>
    </xf>
    <xf numFmtId="2" fontId="2" fillId="0" borderId="8" xfId="0" applyNumberFormat="1" applyFont="1" applyBorder="1" applyAlignment="1">
      <alignment horizontal="right"/>
    </xf>
    <xf numFmtId="2" fontId="2" fillId="0" borderId="9" xfId="0" applyNumberFormat="1" applyFont="1" applyBorder="1" applyAlignment="1">
      <alignment horizontal="right"/>
    </xf>
    <xf numFmtId="180" fontId="0" fillId="0" borderId="5" xfId="0" applyNumberFormat="1" applyBorder="1" applyAlignment="1">
      <alignment horizontal="right"/>
    </xf>
    <xf numFmtId="180" fontId="0" fillId="0" borderId="8" xfId="0" applyNumberFormat="1" applyBorder="1" applyAlignment="1">
      <alignment horizontal="right"/>
    </xf>
    <xf numFmtId="0" fontId="0" fillId="0" borderId="2" xfId="0" applyBorder="1"/>
    <xf numFmtId="2" fontId="2" fillId="0" borderId="0" xfId="0" applyNumberFormat="1" applyFont="1" applyAlignment="1">
      <alignment horizontal="right"/>
    </xf>
    <xf numFmtId="2" fontId="2" fillId="0" borderId="0" xfId="0" applyNumberFormat="1" applyFont="1"/>
    <xf numFmtId="0" fontId="0" fillId="0" borderId="2" xfId="0" applyBorder="1" applyAlignment="1">
      <alignment horizontal="center"/>
    </xf>
    <xf numFmtId="0" fontId="0" fillId="0" borderId="5" xfId="0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tabSelected="1" zoomScale="145" workbookViewId="0">
      <selection activeCell="E16" sqref="E16"/>
    </sheetView>
  </sheetViews>
  <sheetFormatPr defaultRowHeight="12.75" x14ac:dyDescent="0.25"/>
  <cols>
    <col min="1" max="2" width="4.09765625" bestFit="1" customWidth="1"/>
    <col min="3" max="3" width="8.3984375" bestFit="1" customWidth="1"/>
    <col min="4" max="4" width="7.09765625" bestFit="1" customWidth="1"/>
    <col min="5" max="7" width="4.69921875" customWidth="1"/>
    <col min="8" max="8" width="5" customWidth="1"/>
    <col min="9" max="9" width="8.3984375" bestFit="1" customWidth="1"/>
    <col min="10" max="10" width="7.09765625" customWidth="1"/>
  </cols>
  <sheetData>
    <row r="1" spans="1:10" x14ac:dyDescent="0.25">
      <c r="A1" s="4"/>
      <c r="B1" s="33" t="s">
        <v>3</v>
      </c>
      <c r="C1" s="33"/>
      <c r="D1" s="33"/>
      <c r="E1" s="33" t="s">
        <v>2</v>
      </c>
      <c r="F1" s="33"/>
      <c r="G1" s="33"/>
      <c r="H1" s="33"/>
      <c r="I1" s="33"/>
      <c r="J1" s="5"/>
    </row>
    <row r="2" spans="1:10" x14ac:dyDescent="0.25">
      <c r="A2" s="6" t="s">
        <v>0</v>
      </c>
      <c r="B2" s="7" t="s">
        <v>1</v>
      </c>
      <c r="C2" s="7" t="s">
        <v>7</v>
      </c>
      <c r="D2" s="8" t="s">
        <v>8</v>
      </c>
      <c r="E2" s="7" t="s">
        <v>1</v>
      </c>
      <c r="F2" s="7" t="s">
        <v>4</v>
      </c>
      <c r="G2" s="7" t="s">
        <v>5</v>
      </c>
      <c r="H2" s="7" t="s">
        <v>6</v>
      </c>
      <c r="I2" s="7" t="s">
        <v>7</v>
      </c>
      <c r="J2" s="9" t="s">
        <v>8</v>
      </c>
    </row>
    <row r="3" spans="1:10" x14ac:dyDescent="0.25">
      <c r="A3" s="6" t="s">
        <v>12</v>
      </c>
      <c r="B3" s="7" t="s">
        <v>9</v>
      </c>
      <c r="C3" s="7" t="s">
        <v>10</v>
      </c>
      <c r="D3" s="8" t="s">
        <v>11</v>
      </c>
      <c r="E3" s="34" t="s">
        <v>9</v>
      </c>
      <c r="F3" s="34"/>
      <c r="G3" s="34"/>
      <c r="H3" s="34"/>
      <c r="I3" s="7" t="s">
        <v>10</v>
      </c>
      <c r="J3" s="9" t="s">
        <v>11</v>
      </c>
    </row>
    <row r="4" spans="1:10" x14ac:dyDescent="0.25">
      <c r="A4" s="6">
        <v>100</v>
      </c>
      <c r="B4" s="7">
        <v>30</v>
      </c>
      <c r="C4" s="10">
        <f>PI()*B4^3/16</f>
        <v>5301.4376029327759</v>
      </c>
      <c r="D4" s="11">
        <f>A4/C4*1000</f>
        <v>18.862808070150557</v>
      </c>
      <c r="E4" s="7">
        <v>30</v>
      </c>
      <c r="F4" s="7">
        <v>3</v>
      </c>
      <c r="G4" s="7">
        <f>E4-2*F4</f>
        <v>24</v>
      </c>
      <c r="H4" s="10">
        <f>G4/E4</f>
        <v>0.8</v>
      </c>
      <c r="I4" s="10">
        <f>PI()*E4^3*(1-H4^4)/16</f>
        <v>3129.96876077151</v>
      </c>
      <c r="J4" s="12">
        <f>A4/I4*1000</f>
        <v>31.949200660824129</v>
      </c>
    </row>
    <row r="5" spans="1:10" x14ac:dyDescent="0.25">
      <c r="A5" s="6">
        <v>100</v>
      </c>
      <c r="B5" s="7"/>
      <c r="C5" s="10"/>
      <c r="D5" s="11"/>
      <c r="E5" s="7">
        <v>30</v>
      </c>
      <c r="F5" s="7">
        <v>5</v>
      </c>
      <c r="G5" s="7">
        <f>E5-2*F5</f>
        <v>20</v>
      </c>
      <c r="H5" s="10">
        <f>G5/E5</f>
        <v>0.66666666666666663</v>
      </c>
      <c r="I5" s="10">
        <f>PI()*E5^3*(1-H5^4)/16</f>
        <v>4254.2400517361784</v>
      </c>
      <c r="J5" s="12">
        <f>A5/I5*1000</f>
        <v>23.505960825879928</v>
      </c>
    </row>
    <row r="6" spans="1:10" x14ac:dyDescent="0.25">
      <c r="A6" s="6">
        <v>100</v>
      </c>
      <c r="B6" s="7">
        <v>25</v>
      </c>
      <c r="C6" s="10">
        <f>PI()*B6^3/16</f>
        <v>3067.9615757712822</v>
      </c>
      <c r="D6" s="11">
        <f>A6/C6*1000</f>
        <v>32.594932345220165</v>
      </c>
      <c r="E6" s="7">
        <v>25</v>
      </c>
      <c r="F6" s="7">
        <v>3</v>
      </c>
      <c r="G6" s="7">
        <f>E6-2*F6</f>
        <v>19</v>
      </c>
      <c r="H6" s="10">
        <f>G6/E6</f>
        <v>0.76</v>
      </c>
      <c r="I6" s="10">
        <f>PI()*E6^3*(1-H6^4)/16</f>
        <v>2044.4228352500938</v>
      </c>
      <c r="J6" s="12">
        <f>A6/I6*1000</f>
        <v>48.91356048063659</v>
      </c>
    </row>
    <row r="7" spans="1:10" x14ac:dyDescent="0.25">
      <c r="A7" s="13">
        <v>100</v>
      </c>
      <c r="B7" s="14"/>
      <c r="C7" s="15"/>
      <c r="D7" s="16"/>
      <c r="E7" s="14">
        <v>25</v>
      </c>
      <c r="F7" s="14">
        <v>5</v>
      </c>
      <c r="G7" s="14">
        <f>E7-2*F7</f>
        <v>15</v>
      </c>
      <c r="H7" s="15">
        <f>G7/E7</f>
        <v>0.6</v>
      </c>
      <c r="I7" s="15">
        <f>PI()*E7^3*(1-H7^4)/16</f>
        <v>2670.3537555513244</v>
      </c>
      <c r="J7" s="17">
        <f>A7/I7*1000</f>
        <v>37.448221903975373</v>
      </c>
    </row>
    <row r="11" spans="1:10" x14ac:dyDescent="0.25">
      <c r="A11" s="1">
        <v>200</v>
      </c>
      <c r="B11" s="1">
        <v>30</v>
      </c>
      <c r="C11" s="2">
        <f>PI()*B11^3/16</f>
        <v>5301.4376029327759</v>
      </c>
      <c r="D11" s="2">
        <f>A11/C11*1000</f>
        <v>37.725616140301113</v>
      </c>
      <c r="E11" s="1">
        <v>30</v>
      </c>
      <c r="F11" s="1">
        <v>3</v>
      </c>
      <c r="G11" s="1">
        <f>E11-2*F11</f>
        <v>24</v>
      </c>
      <c r="H11" s="2">
        <f>G11/E11</f>
        <v>0.8</v>
      </c>
      <c r="I11" s="2">
        <f>PI()*E11^3*(1-H11^4)/16</f>
        <v>3129.96876077151</v>
      </c>
      <c r="J11" s="2">
        <f>A11/I11*1000</f>
        <v>63.898401321648258</v>
      </c>
    </row>
    <row r="12" spans="1:10" x14ac:dyDescent="0.25">
      <c r="A12" s="1">
        <v>200</v>
      </c>
      <c r="B12" s="1"/>
      <c r="C12" s="2"/>
      <c r="D12" s="2"/>
      <c r="E12" s="1">
        <v>30</v>
      </c>
      <c r="F12" s="1">
        <v>5</v>
      </c>
      <c r="G12" s="1">
        <f>E12-2*F12</f>
        <v>20</v>
      </c>
      <c r="H12" s="2">
        <f>G12/E12</f>
        <v>0.66666666666666663</v>
      </c>
      <c r="I12" s="2">
        <f>PI()*E12^3*(1-H12^4)/16</f>
        <v>4254.2400517361784</v>
      </c>
      <c r="J12" s="2">
        <f>A12/I12*1000</f>
        <v>47.011921651759856</v>
      </c>
    </row>
    <row r="13" spans="1:10" x14ac:dyDescent="0.25">
      <c r="A13" s="1">
        <v>200</v>
      </c>
      <c r="B13" s="1">
        <v>25</v>
      </c>
      <c r="C13" s="2">
        <f>PI()*B13^3/16</f>
        <v>3067.9615757712822</v>
      </c>
      <c r="D13" s="2">
        <f>A13/C13*1000</f>
        <v>65.189864690440331</v>
      </c>
      <c r="E13" s="1">
        <v>25</v>
      </c>
      <c r="F13" s="1">
        <v>3</v>
      </c>
      <c r="G13" s="1">
        <f>E13-2*F13</f>
        <v>19</v>
      </c>
      <c r="H13" s="2">
        <f>G13/E13</f>
        <v>0.76</v>
      </c>
      <c r="I13" s="2">
        <f>PI()*E13^3*(1-H13^4)/16</f>
        <v>2044.4228352500938</v>
      </c>
      <c r="J13" s="2">
        <f>A13/I13*1000</f>
        <v>97.827120961273181</v>
      </c>
    </row>
    <row r="14" spans="1:10" x14ac:dyDescent="0.25">
      <c r="A14" s="1">
        <v>200</v>
      </c>
      <c r="B14" s="1"/>
      <c r="C14" s="2"/>
      <c r="D14" s="2"/>
      <c r="E14" s="1">
        <v>25</v>
      </c>
      <c r="F14" s="1">
        <v>5</v>
      </c>
      <c r="G14" s="1">
        <f>E14-2*F14</f>
        <v>15</v>
      </c>
      <c r="H14" s="2">
        <f>G14/E14</f>
        <v>0.6</v>
      </c>
      <c r="I14" s="2">
        <f>PI()*E14^3*(1-H14^4)/16</f>
        <v>2670.3537555513244</v>
      </c>
      <c r="J14" s="2">
        <f>A14/I14*1000</f>
        <v>74.896443807950746</v>
      </c>
    </row>
  </sheetData>
  <mergeCells count="3">
    <mergeCell ref="E1:I1"/>
    <mergeCell ref="B1:D1"/>
    <mergeCell ref="E3:H3"/>
  </mergeCells>
  <phoneticPr fontId="1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zoomScale="145" workbookViewId="0">
      <selection activeCell="I5" sqref="A1:I5"/>
    </sheetView>
  </sheetViews>
  <sheetFormatPr defaultRowHeight="12.75" x14ac:dyDescent="0.25"/>
  <cols>
    <col min="1" max="7" width="6.59765625" style="1" customWidth="1"/>
    <col min="8" max="9" width="6.59765625" style="3" customWidth="1"/>
  </cols>
  <sheetData>
    <row r="1" spans="1:9" x14ac:dyDescent="0.25">
      <c r="A1" s="18" t="s">
        <v>0</v>
      </c>
      <c r="B1" s="19" t="s">
        <v>13</v>
      </c>
      <c r="C1" s="19" t="s">
        <v>14</v>
      </c>
      <c r="D1" s="19" t="s">
        <v>15</v>
      </c>
      <c r="E1" s="19" t="s">
        <v>16</v>
      </c>
      <c r="F1" s="19" t="s">
        <v>17</v>
      </c>
      <c r="G1" s="19" t="s">
        <v>18</v>
      </c>
      <c r="H1" s="22" t="s">
        <v>19</v>
      </c>
      <c r="I1" s="23" t="s">
        <v>20</v>
      </c>
    </row>
    <row r="2" spans="1:9" x14ac:dyDescent="0.25">
      <c r="A2" s="6" t="s">
        <v>12</v>
      </c>
      <c r="B2" s="7" t="s">
        <v>21</v>
      </c>
      <c r="C2" s="7"/>
      <c r="D2" s="37" t="s">
        <v>9</v>
      </c>
      <c r="E2" s="38"/>
      <c r="F2" s="7"/>
      <c r="G2" s="7"/>
      <c r="H2" s="35" t="s">
        <v>11</v>
      </c>
      <c r="I2" s="36"/>
    </row>
    <row r="3" spans="1:9" x14ac:dyDescent="0.25">
      <c r="A3" s="6">
        <v>100</v>
      </c>
      <c r="B3" s="7">
        <v>200</v>
      </c>
      <c r="C3" s="28">
        <v>1</v>
      </c>
      <c r="D3" s="20">
        <f>SQRT(B3/C3)</f>
        <v>14.142135623730951</v>
      </c>
      <c r="E3" s="20">
        <f>C3*D3</f>
        <v>14.142135623730951</v>
      </c>
      <c r="F3" s="7">
        <v>0.20799999999999999</v>
      </c>
      <c r="G3" s="7">
        <v>1</v>
      </c>
      <c r="H3" s="24">
        <f>A3/F3/D3/E3^2*1000</f>
        <v>169.97759163138159</v>
      </c>
      <c r="I3" s="25">
        <f>H3*G3</f>
        <v>169.97759163138159</v>
      </c>
    </row>
    <row r="4" spans="1:9" x14ac:dyDescent="0.25">
      <c r="A4" s="6">
        <v>100</v>
      </c>
      <c r="B4" s="7">
        <v>200</v>
      </c>
      <c r="C4" s="28">
        <v>1.5</v>
      </c>
      <c r="D4" s="20">
        <f>SQRT(B4/C4)</f>
        <v>11.547005383792516</v>
      </c>
      <c r="E4" s="20">
        <f>C4*D4</f>
        <v>17.320508075688775</v>
      </c>
      <c r="F4" s="7">
        <v>0.23100000000000001</v>
      </c>
      <c r="G4" s="7">
        <v>0.86</v>
      </c>
      <c r="H4" s="24">
        <f>A4/F4/D4/E4^2*1000</f>
        <v>124.96759073368519</v>
      </c>
      <c r="I4" s="25">
        <f>H4*G4</f>
        <v>107.47212803096926</v>
      </c>
    </row>
    <row r="5" spans="1:9" x14ac:dyDescent="0.25">
      <c r="A5" s="13">
        <v>100</v>
      </c>
      <c r="B5" s="14">
        <v>200</v>
      </c>
      <c r="C5" s="29">
        <v>2</v>
      </c>
      <c r="D5" s="21">
        <f>SQRT(B5/C5)</f>
        <v>10</v>
      </c>
      <c r="E5" s="21">
        <f>C5*D5</f>
        <v>20</v>
      </c>
      <c r="F5" s="14">
        <v>0.246</v>
      </c>
      <c r="G5" s="14">
        <v>0.79</v>
      </c>
      <c r="H5" s="26">
        <f>A5/F5/D5/E5^2*1000</f>
        <v>101.6260162601626</v>
      </c>
      <c r="I5" s="27">
        <f>H5*G5</f>
        <v>80.284552845528452</v>
      </c>
    </row>
  </sheetData>
  <mergeCells count="2">
    <mergeCell ref="H2:I2"/>
    <mergeCell ref="D2:E2"/>
  </mergeCells>
  <phoneticPr fontId="1" type="noConversion"/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zoomScale="130" workbookViewId="0">
      <selection activeCell="H17" sqref="H17"/>
    </sheetView>
  </sheetViews>
  <sheetFormatPr defaultRowHeight="12.75" x14ac:dyDescent="0.25"/>
  <cols>
    <col min="1" max="1" width="4.8984375" customWidth="1"/>
    <col min="2" max="2" width="5.59765625" customWidth="1"/>
    <col min="3" max="3" width="4.69921875" customWidth="1"/>
    <col min="4" max="4" width="6" customWidth="1"/>
    <col min="5" max="5" width="6.59765625" customWidth="1"/>
    <col min="6" max="6" width="8.8984375" style="32" bestFit="1" customWidth="1"/>
    <col min="7" max="8" width="6.59765625" customWidth="1"/>
    <col min="9" max="9" width="8.8984375" style="32" bestFit="1" customWidth="1"/>
  </cols>
  <sheetData>
    <row r="1" spans="1:9" x14ac:dyDescent="0.25">
      <c r="A1" s="4"/>
      <c r="B1" s="30"/>
      <c r="C1" s="30"/>
      <c r="D1" s="33" t="s">
        <v>24</v>
      </c>
      <c r="E1" s="33"/>
      <c r="F1" s="33"/>
      <c r="G1" s="33" t="s">
        <v>26</v>
      </c>
      <c r="H1" s="33"/>
      <c r="I1" s="39"/>
    </row>
    <row r="2" spans="1:9" x14ac:dyDescent="0.25">
      <c r="A2" s="6" t="s">
        <v>0</v>
      </c>
      <c r="B2" s="7" t="s">
        <v>22</v>
      </c>
      <c r="C2" s="7" t="s">
        <v>23</v>
      </c>
      <c r="D2" s="7" t="s">
        <v>28</v>
      </c>
      <c r="E2" s="7" t="s">
        <v>25</v>
      </c>
      <c r="F2" s="24" t="s">
        <v>29</v>
      </c>
      <c r="G2" s="7" t="s">
        <v>27</v>
      </c>
      <c r="H2" s="7" t="s">
        <v>25</v>
      </c>
      <c r="I2" s="25" t="s">
        <v>29</v>
      </c>
    </row>
    <row r="3" spans="1:9" x14ac:dyDescent="0.25">
      <c r="A3" s="6" t="s">
        <v>12</v>
      </c>
      <c r="B3" s="7" t="s">
        <v>9</v>
      </c>
      <c r="C3" s="7" t="s">
        <v>9</v>
      </c>
      <c r="D3" s="7" t="s">
        <v>9</v>
      </c>
      <c r="E3" s="7" t="s">
        <v>10</v>
      </c>
      <c r="F3" s="24" t="s">
        <v>11</v>
      </c>
      <c r="G3" s="7" t="s">
        <v>21</v>
      </c>
      <c r="H3" s="7" t="s">
        <v>10</v>
      </c>
      <c r="I3" s="25" t="s">
        <v>11</v>
      </c>
    </row>
    <row r="4" spans="1:9" x14ac:dyDescent="0.25">
      <c r="A4" s="6">
        <v>100</v>
      </c>
      <c r="B4" s="7">
        <v>1</v>
      </c>
      <c r="C4" s="7">
        <v>20</v>
      </c>
      <c r="D4" s="7">
        <f>2*PI()*(C4-0.5*B4)</f>
        <v>122.52211349000193</v>
      </c>
      <c r="E4" s="7">
        <f>D4*B4^2/3</f>
        <v>40.840704496667307</v>
      </c>
      <c r="F4" s="24">
        <f>A4/E4*1000</f>
        <v>2448.5375860291592</v>
      </c>
      <c r="G4" s="7">
        <f>PI()*(C4-0.5*B4)^2</f>
        <v>1194.5906065275187</v>
      </c>
      <c r="H4" s="7">
        <f>2*G4*B4</f>
        <v>2389.1812130550375</v>
      </c>
      <c r="I4" s="25">
        <f>A4/H4*1000</f>
        <v>41.8553433509258</v>
      </c>
    </row>
    <row r="5" spans="1:9" x14ac:dyDescent="0.25">
      <c r="A5" s="6">
        <v>100</v>
      </c>
      <c r="B5" s="7">
        <v>2</v>
      </c>
      <c r="C5" s="7">
        <v>20</v>
      </c>
      <c r="D5" s="7">
        <f>2*PI()*(C5-0.5*B5)</f>
        <v>119.38052083641213</v>
      </c>
      <c r="E5" s="7">
        <f>D5*B5^2/3</f>
        <v>159.17402778188284</v>
      </c>
      <c r="F5" s="24">
        <f>A5/E5*1000</f>
        <v>628.24319641537636</v>
      </c>
      <c r="G5" s="7">
        <f>PI()*(C5-0.5*B5)^2</f>
        <v>1134.1149479459152</v>
      </c>
      <c r="H5" s="7">
        <f>2*G5*B5</f>
        <v>4536.4597917836609</v>
      </c>
      <c r="I5" s="25">
        <f>A5/H5*1000</f>
        <v>22.043620926855311</v>
      </c>
    </row>
    <row r="6" spans="1:9" x14ac:dyDescent="0.25">
      <c r="A6" s="6">
        <v>10</v>
      </c>
      <c r="B6" s="7">
        <v>1</v>
      </c>
      <c r="C6" s="7">
        <v>20</v>
      </c>
      <c r="D6" s="7">
        <f>2*PI()*(C6-0.5*B6)</f>
        <v>122.52211349000193</v>
      </c>
      <c r="E6" s="7">
        <f>D6*B6^2/3</f>
        <v>40.840704496667307</v>
      </c>
      <c r="F6" s="24">
        <f>A6/E6*1000</f>
        <v>244.85375860291595</v>
      </c>
      <c r="G6" s="7">
        <f>PI()*(C6-0.5*B6)^2</f>
        <v>1194.5906065275187</v>
      </c>
      <c r="H6" s="7">
        <f>2*G6*B6</f>
        <v>2389.1812130550375</v>
      </c>
      <c r="I6" s="25">
        <f>A6/H6*1000</f>
        <v>4.18553433509258</v>
      </c>
    </row>
    <row r="7" spans="1:9" x14ac:dyDescent="0.25">
      <c r="A7" s="13">
        <v>10</v>
      </c>
      <c r="B7" s="14">
        <v>2</v>
      </c>
      <c r="C7" s="14">
        <v>20</v>
      </c>
      <c r="D7" s="14">
        <f>2*PI()*(C7-0.5*B7)</f>
        <v>119.38052083641213</v>
      </c>
      <c r="E7" s="14">
        <f>D7*B7^2/3</f>
        <v>159.17402778188284</v>
      </c>
      <c r="F7" s="26">
        <f>A7/E7*1000</f>
        <v>62.824319641537635</v>
      </c>
      <c r="G7" s="14">
        <f>PI()*(C7-0.5*B7)^2</f>
        <v>1134.1149479459152</v>
      </c>
      <c r="H7" s="14">
        <f>2*G7*B7</f>
        <v>4536.4597917836609</v>
      </c>
      <c r="I7" s="27">
        <f>A7/H7*1000</f>
        <v>2.2043620926855314</v>
      </c>
    </row>
    <row r="8" spans="1:9" x14ac:dyDescent="0.25">
      <c r="A8" s="1"/>
      <c r="B8" s="1"/>
      <c r="C8" s="1"/>
      <c r="D8" s="1"/>
      <c r="E8" s="1"/>
      <c r="F8" s="31"/>
      <c r="G8" s="1"/>
      <c r="H8" s="1"/>
      <c r="I8" s="31"/>
    </row>
    <row r="9" spans="1:9" x14ac:dyDescent="0.25">
      <c r="A9" s="1"/>
      <c r="B9" s="1"/>
      <c r="C9" s="1"/>
      <c r="D9" s="1"/>
      <c r="E9" s="1"/>
      <c r="F9" s="31"/>
      <c r="G9" s="1"/>
      <c r="H9" s="1"/>
      <c r="I9" s="31"/>
    </row>
    <row r="10" spans="1:9" x14ac:dyDescent="0.25">
      <c r="A10" s="1"/>
      <c r="B10" s="1"/>
      <c r="C10" s="1"/>
      <c r="D10" s="1"/>
      <c r="E10" s="1"/>
      <c r="F10" s="31"/>
      <c r="G10" s="1"/>
      <c r="H10" s="1"/>
      <c r="I10" s="31"/>
    </row>
    <row r="11" spans="1:9" x14ac:dyDescent="0.25">
      <c r="A11" s="1"/>
      <c r="B11" s="1"/>
      <c r="C11" s="1"/>
      <c r="D11" s="1"/>
      <c r="E11" s="1"/>
      <c r="F11" s="31"/>
      <c r="G11" s="1"/>
      <c r="H11" s="1"/>
      <c r="I11" s="31"/>
    </row>
    <row r="12" spans="1:9" x14ac:dyDescent="0.25">
      <c r="A12" s="1"/>
      <c r="B12" s="1"/>
      <c r="C12" s="1"/>
      <c r="D12" s="1"/>
      <c r="E12" s="1"/>
      <c r="F12" s="31"/>
      <c r="G12" s="1"/>
      <c r="H12" s="1"/>
      <c r="I12" s="31"/>
    </row>
  </sheetData>
  <mergeCells count="2">
    <mergeCell ref="D1:F1"/>
    <mergeCell ref="G1:I1"/>
  </mergeCells>
  <phoneticPr fontId="1" type="noConversion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2-13</vt:lpstr>
      <vt:lpstr>2-14</vt:lpstr>
      <vt:lpstr>2-15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Andrus</dc:creator>
  <cp:lastModifiedBy>Andrus</cp:lastModifiedBy>
  <dcterms:created xsi:type="dcterms:W3CDTF">1996-10-14T23:33:28Z</dcterms:created>
  <dcterms:modified xsi:type="dcterms:W3CDTF">2013-09-15T14:34:54Z</dcterms:modified>
</cp:coreProperties>
</file>